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plan 2017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E65" i="2"/>
  <c r="E64"/>
  <c r="E63"/>
  <c r="F62"/>
  <c r="E62"/>
  <c r="E61"/>
  <c r="F60"/>
  <c r="E60"/>
  <c r="E59"/>
  <c r="F58"/>
  <c r="E58"/>
  <c r="E57"/>
  <c r="F56"/>
  <c r="E56"/>
  <c r="E55"/>
  <c r="E54"/>
  <c r="D54"/>
  <c r="F59" s="1"/>
  <c r="C54"/>
  <c r="F53"/>
  <c r="E53"/>
  <c r="E52"/>
  <c r="F51"/>
  <c r="E51"/>
  <c r="E50"/>
  <c r="E49"/>
  <c r="D49"/>
  <c r="F52" s="1"/>
  <c r="C49"/>
  <c r="F48"/>
  <c r="E48"/>
  <c r="F47"/>
  <c r="E47"/>
  <c r="F46"/>
  <c r="E46"/>
  <c r="F45"/>
  <c r="E45"/>
  <c r="F44"/>
  <c r="E44"/>
  <c r="D43"/>
  <c r="C43"/>
  <c r="E42"/>
  <c r="E41"/>
  <c r="E40"/>
  <c r="E39"/>
  <c r="E38"/>
  <c r="E37"/>
  <c r="D36"/>
  <c r="F40" s="1"/>
  <c r="C36"/>
  <c r="E35"/>
  <c r="E34"/>
  <c r="D33"/>
  <c r="F35" s="1"/>
  <c r="C33"/>
  <c r="C32" s="1"/>
  <c r="D32"/>
  <c r="F42" s="1"/>
  <c r="E31"/>
  <c r="F30"/>
  <c r="E30"/>
  <c r="E29"/>
  <c r="F28"/>
  <c r="E28"/>
  <c r="E27"/>
  <c r="F26"/>
  <c r="E26"/>
  <c r="E25"/>
  <c r="F24"/>
  <c r="E24"/>
  <c r="D24"/>
  <c r="F29" s="1"/>
  <c r="C24"/>
  <c r="F23"/>
  <c r="E23"/>
  <c r="C22"/>
  <c r="E22" s="1"/>
  <c r="D21"/>
  <c r="F31" s="1"/>
  <c r="C21"/>
  <c r="F20"/>
  <c r="E20"/>
  <c r="E19"/>
  <c r="F18"/>
  <c r="E18"/>
  <c r="E17"/>
  <c r="D16"/>
  <c r="E16" s="1"/>
  <c r="C16"/>
  <c r="C66" s="1"/>
  <c r="C14"/>
  <c r="C67" s="1"/>
  <c r="E13"/>
  <c r="E12"/>
  <c r="E11"/>
  <c r="E10"/>
  <c r="E9"/>
  <c r="E8"/>
  <c r="D8"/>
  <c r="F9" s="1"/>
  <c r="C8"/>
  <c r="E7"/>
  <c r="E6"/>
  <c r="E5"/>
  <c r="D8" i="1"/>
  <c r="E28"/>
  <c r="F43" i="2" l="1"/>
  <c r="F34"/>
  <c r="F37"/>
  <c r="F41"/>
  <c r="F8"/>
  <c r="F10"/>
  <c r="D14"/>
  <c r="F17"/>
  <c r="F19"/>
  <c r="E32"/>
  <c r="E33"/>
  <c r="E36"/>
  <c r="E43"/>
  <c r="F39"/>
  <c r="D66"/>
  <c r="E21"/>
  <c r="F22"/>
  <c r="F25"/>
  <c r="F27"/>
  <c r="F32"/>
  <c r="F33"/>
  <c r="F36"/>
  <c r="F38"/>
  <c r="F50"/>
  <c r="F55"/>
  <c r="F57"/>
  <c r="C54" i="1"/>
  <c r="C49"/>
  <c r="E49" s="1"/>
  <c r="C43"/>
  <c r="C36"/>
  <c r="C33"/>
  <c r="C24"/>
  <c r="E24" s="1"/>
  <c r="C22"/>
  <c r="E22" s="1"/>
  <c r="C16"/>
  <c r="C8"/>
  <c r="C14" s="1"/>
  <c r="D54"/>
  <c r="F58" s="1"/>
  <c r="D49"/>
  <c r="F51" s="1"/>
  <c r="D43"/>
  <c r="D36"/>
  <c r="F40" s="1"/>
  <c r="D33"/>
  <c r="D24"/>
  <c r="D16"/>
  <c r="F20" s="1"/>
  <c r="D14"/>
  <c r="F48"/>
  <c r="E48"/>
  <c r="E6"/>
  <c r="E12"/>
  <c r="E52"/>
  <c r="E45"/>
  <c r="E19"/>
  <c r="F45"/>
  <c r="F62"/>
  <c r="F46"/>
  <c r="F47"/>
  <c r="F44"/>
  <c r="E17"/>
  <c r="E25"/>
  <c r="E26"/>
  <c r="E27"/>
  <c r="E29"/>
  <c r="E30"/>
  <c r="E31"/>
  <c r="E34"/>
  <c r="E35"/>
  <c r="E37"/>
  <c r="E38"/>
  <c r="E39"/>
  <c r="E40"/>
  <c r="E41"/>
  <c r="E42"/>
  <c r="E44"/>
  <c r="E46"/>
  <c r="E47"/>
  <c r="E50"/>
  <c r="E51"/>
  <c r="E53"/>
  <c r="E55"/>
  <c r="E56"/>
  <c r="E57"/>
  <c r="E58"/>
  <c r="E59"/>
  <c r="E60"/>
  <c r="E62"/>
  <c r="E63"/>
  <c r="E65"/>
  <c r="E23"/>
  <c r="E20"/>
  <c r="E18"/>
  <c r="E7"/>
  <c r="E9"/>
  <c r="E10"/>
  <c r="E11"/>
  <c r="E13"/>
  <c r="E5"/>
  <c r="E61"/>
  <c r="F52"/>
  <c r="F23"/>
  <c r="F17"/>
  <c r="F27"/>
  <c r="F9"/>
  <c r="E64"/>
  <c r="F65" i="2" l="1"/>
  <c r="F63"/>
  <c r="F61"/>
  <c r="F21"/>
  <c r="F16"/>
  <c r="F64"/>
  <c r="E66"/>
  <c r="F54"/>
  <c r="F49"/>
  <c r="E14"/>
  <c r="F5"/>
  <c r="F13"/>
  <c r="F12"/>
  <c r="F7"/>
  <c r="F11"/>
  <c r="D67"/>
  <c r="E67" s="1"/>
  <c r="E43" i="1"/>
  <c r="F38"/>
  <c r="F39"/>
  <c r="F37"/>
  <c r="D32"/>
  <c r="F33" s="1"/>
  <c r="F41"/>
  <c r="E36"/>
  <c r="F25"/>
  <c r="F28"/>
  <c r="E33"/>
  <c r="F56"/>
  <c r="F35"/>
  <c r="F26"/>
  <c r="F29"/>
  <c r="F18"/>
  <c r="F19"/>
  <c r="E8"/>
  <c r="F34"/>
  <c r="F59"/>
  <c r="E54"/>
  <c r="F10"/>
  <c r="F50"/>
  <c r="F53"/>
  <c r="F60"/>
  <c r="F57"/>
  <c r="D21"/>
  <c r="F31" s="1"/>
  <c r="F55"/>
  <c r="C32"/>
  <c r="F24"/>
  <c r="E16"/>
  <c r="C21"/>
  <c r="F36"/>
  <c r="F5"/>
  <c r="F13"/>
  <c r="F7"/>
  <c r="E14"/>
  <c r="F11"/>
  <c r="F8"/>
  <c r="F12"/>
  <c r="F22" l="1"/>
  <c r="F66" i="2"/>
  <c r="F14"/>
  <c r="F42" i="1"/>
  <c r="E32"/>
  <c r="D66"/>
  <c r="F61" s="1"/>
  <c r="F30"/>
  <c r="F14"/>
  <c r="E21"/>
  <c r="C66"/>
  <c r="F54" l="1"/>
  <c r="F65"/>
  <c r="F43"/>
  <c r="F64"/>
  <c r="F49"/>
  <c r="F16"/>
  <c r="F63"/>
  <c r="F21"/>
  <c r="D67"/>
  <c r="F32"/>
  <c r="C67"/>
  <c r="E66"/>
  <c r="F66" l="1"/>
  <c r="E67"/>
</calcChain>
</file>

<file path=xl/sharedStrings.xml><?xml version="1.0" encoding="utf-8"?>
<sst xmlns="http://schemas.openxmlformats.org/spreadsheetml/2006/main" count="268" uniqueCount="95">
  <si>
    <t>RB</t>
  </si>
  <si>
    <t>PRIHODI PO VRSTAMA</t>
  </si>
  <si>
    <t>STRUKTURA %</t>
  </si>
  <si>
    <t>1.</t>
  </si>
  <si>
    <t>Prihodi od boravišne pristojbe</t>
  </si>
  <si>
    <t>2.</t>
  </si>
  <si>
    <t>Prihodi od turističke članarine</t>
  </si>
  <si>
    <t>3.</t>
  </si>
  <si>
    <t>Prihodi iz proračuna općine/grada/državnog</t>
  </si>
  <si>
    <t>3.1.</t>
  </si>
  <si>
    <t xml:space="preserve">za programske aktivnosti </t>
  </si>
  <si>
    <t>3.2.</t>
  </si>
  <si>
    <t>za funkcioniranje turističkog ureda</t>
  </si>
  <si>
    <t>4.</t>
  </si>
  <si>
    <t>Prihodi od drugih aktivnosti</t>
  </si>
  <si>
    <t>5.</t>
  </si>
  <si>
    <t>Prijenos prihoda prethodne godine (Višak prethodne godine ukoliko je isti ostvaren)</t>
  </si>
  <si>
    <t>6.</t>
  </si>
  <si>
    <t>Ostali nespomenuti prihodi</t>
  </si>
  <si>
    <t xml:space="preserve">SVEUKUPNO PRIHODI </t>
  </si>
  <si>
    <t>RASHODI PO VRSTAMA</t>
  </si>
  <si>
    <t>I.</t>
  </si>
  <si>
    <t>ADMINISTRATIVNI RASHODI</t>
  </si>
  <si>
    <t>Rashodi za radnike</t>
  </si>
  <si>
    <t>Rashodi ureda</t>
  </si>
  <si>
    <t>Rashodi za rad tijela Turističke zajednice</t>
  </si>
  <si>
    <t>II.</t>
  </si>
  <si>
    <t>DIZAJN VRIJEDNOSTI</t>
  </si>
  <si>
    <r>
      <t xml:space="preserve">Poticanje i sudjelovanje u uređenju grada/općine/mjesta/ </t>
    </r>
    <r>
      <rPr>
        <b/>
        <sz val="10"/>
        <rFont val="Calibri"/>
        <family val="2"/>
        <charset val="238"/>
      </rPr>
      <t>(osim izgradnje komunalne infrastrukture)</t>
    </r>
  </si>
  <si>
    <t>1.1.</t>
  </si>
  <si>
    <t>Projekt Volim Hrvatsku</t>
  </si>
  <si>
    <t>Manifestacije</t>
  </si>
  <si>
    <t>Kulturno-zabavne</t>
  </si>
  <si>
    <t xml:space="preserve">Sportske manifestacije </t>
  </si>
  <si>
    <t>Ekološke manifestacije</t>
  </si>
  <si>
    <t>Ostale manifestacije</t>
  </si>
  <si>
    <t>Potpore manifestacijama (suorganizacija s drugim subjektima te donacije drugima za manifestacije)</t>
  </si>
  <si>
    <t xml:space="preserve">Novi proizvodi </t>
  </si>
  <si>
    <t>Potpora razvoju DMK-a</t>
  </si>
  <si>
    <t>III.</t>
  </si>
  <si>
    <t xml:space="preserve">KOMUNIKACIJA VRIJEDNOSTI </t>
  </si>
  <si>
    <t>Online komunikacije</t>
  </si>
  <si>
    <t>Internet oglašavanje</t>
  </si>
  <si>
    <t>Internet stranice i upravljanje Internet stranicama</t>
  </si>
  <si>
    <t>Offline komunikacije</t>
  </si>
  <si>
    <t>2.1.</t>
  </si>
  <si>
    <t>2.2.</t>
  </si>
  <si>
    <t>Opće oglašavanje (Oglašavanje u tisku, TV oglašavanje…)</t>
  </si>
  <si>
    <t>2.3.</t>
  </si>
  <si>
    <t>Brošure i ostali tiskani materijali</t>
  </si>
  <si>
    <t>2.4.</t>
  </si>
  <si>
    <t>Suveniri i promo materijali</t>
  </si>
  <si>
    <t>2.5.</t>
  </si>
  <si>
    <t>Info table</t>
  </si>
  <si>
    <t>IV.</t>
  </si>
  <si>
    <t>DISTRIBUCIJA I PRODAJA VRIJEDNOSTI</t>
  </si>
  <si>
    <t>Sajmovi (u skladu sa zakonskim propisima i propisanim pravilima za sustav TZ)</t>
  </si>
  <si>
    <t>Posebne prezentacije</t>
  </si>
  <si>
    <t>V.</t>
  </si>
  <si>
    <t>INTERNI MARKETING</t>
  </si>
  <si>
    <t>Edukacija (zaposleni, subjekti javnog i privatnog sektora)</t>
  </si>
  <si>
    <t>VI.</t>
  </si>
  <si>
    <t>MARKETINŠKA INFRASTRUKTURA</t>
  </si>
  <si>
    <t>Proizvodnja multimedijalnih materijala</t>
  </si>
  <si>
    <t>Istraživanje tržišta</t>
  </si>
  <si>
    <t xml:space="preserve">Formiranje baze podataka </t>
  </si>
  <si>
    <t>Suradnja s međunarodnim institucijama</t>
  </si>
  <si>
    <t>Banka fotografija i priprema u izdavaštvu</t>
  </si>
  <si>
    <t>Jedinstveni turistički informacijski sustav (prijava i odjava gostiju, statistika i dr.)</t>
  </si>
  <si>
    <t xml:space="preserve">VII. </t>
  </si>
  <si>
    <t>POSEBNI PROGRAMI</t>
  </si>
  <si>
    <t>VIII.</t>
  </si>
  <si>
    <r>
      <t xml:space="preserve">OSTALO </t>
    </r>
    <r>
      <rPr>
        <sz val="10"/>
        <rFont val="Calibri"/>
        <family val="2"/>
        <charset val="238"/>
      </rPr>
      <t>(planovi razvoja turizma, strateški marketing planovi i ostalo)</t>
    </r>
  </si>
  <si>
    <t>IX.</t>
  </si>
  <si>
    <t>TRANSFER BORAVIŠNE PRISTOJBE OPĆINI/GRADU (30%)</t>
  </si>
  <si>
    <t>X.</t>
  </si>
  <si>
    <t>POKRIVANJE MANJKA IZ PRETHODNE GODINE ( ukoliko je isti ostvaren)</t>
  </si>
  <si>
    <t>SVEUKUPNO RASHODI</t>
  </si>
  <si>
    <t>Smeđa signalizacija</t>
  </si>
  <si>
    <t>1.2.</t>
  </si>
  <si>
    <t>Studijska putovanja</t>
  </si>
  <si>
    <t>PRIJENOS VIŠKA U IDUĆU GODINU - POKRIVANJE MANJKA U IDUĆOJ GODINI (SVEUKUPNI PRIHODI UMANJENI ZA SVEUKUPNE RASHODE)</t>
  </si>
  <si>
    <t>Oglašavanje u promotivnim kampanjama javnog i privatnog sektora</t>
  </si>
  <si>
    <t xml:space="preserve">Koordinacija subjekata koji su neposredno ili posredno uključeni u turistički promet </t>
  </si>
  <si>
    <t>Poticanje i pomaganje razvoja turizma na područjima koja nisu turistički razvijena</t>
  </si>
  <si>
    <t>Nagrade i priznanja (Projekt Volim Hrvatsku i ostalo)</t>
  </si>
  <si>
    <t>Rashodi TIC</t>
  </si>
  <si>
    <t>Studijska putovanja novinara, agenata, opinion maker-a</t>
  </si>
  <si>
    <t>Izvješća, planovi....</t>
  </si>
  <si>
    <t>Prihodi boravišne pristojbe -nautičari</t>
  </si>
  <si>
    <t>PPS - Croatia 365</t>
  </si>
  <si>
    <t>PLAN 2016</t>
  </si>
  <si>
    <t>Financijski plan za 2017.god.</t>
  </si>
  <si>
    <t>PLAN 2017</t>
  </si>
  <si>
    <t>indeks     PLAN 2017/ PLAN 2016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</si>
</sst>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sz val="16"/>
      <color indexed="8"/>
      <name val="Arial Narrow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left" wrapText="1" indent="2"/>
    </xf>
    <xf numFmtId="0" fontId="3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left" wrapText="1" indent="1"/>
    </xf>
    <xf numFmtId="0" fontId="6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10" fontId="1" fillId="0" borderId="1" xfId="0" applyNumberFormat="1" applyFont="1" applyBorder="1" applyProtection="1">
      <protection locked="0"/>
    </xf>
    <xf numFmtId="10" fontId="2" fillId="0" borderId="1" xfId="0" applyNumberFormat="1" applyFont="1" applyBorder="1" applyProtection="1">
      <protection locked="0"/>
    </xf>
    <xf numFmtId="10" fontId="1" fillId="0" borderId="1" xfId="0" applyNumberFormat="1" applyFont="1" applyFill="1" applyBorder="1" applyProtection="1">
      <protection locked="0"/>
    </xf>
    <xf numFmtId="10" fontId="5" fillId="0" borderId="1" xfId="0" applyNumberFormat="1" applyFont="1" applyFill="1" applyBorder="1" applyProtection="1">
      <protection locked="0"/>
    </xf>
    <xf numFmtId="0" fontId="2" fillId="0" borderId="1" xfId="0" applyNumberFormat="1" applyFont="1" applyBorder="1" applyProtection="1">
      <protection locked="0"/>
    </xf>
    <xf numFmtId="0" fontId="2" fillId="0" borderId="0" xfId="0" applyFont="1" applyProtection="1">
      <protection locked="0"/>
    </xf>
    <xf numFmtId="10" fontId="2" fillId="0" borderId="0" xfId="0" applyNumberFormat="1" applyFont="1" applyProtection="1">
      <protection locked="0"/>
    </xf>
    <xf numFmtId="4" fontId="1" fillId="2" borderId="1" xfId="0" applyNumberFormat="1" applyFont="1" applyFill="1" applyBorder="1" applyProtection="1">
      <protection locked="0"/>
    </xf>
    <xf numFmtId="4" fontId="2" fillId="2" borderId="1" xfId="0" applyNumberFormat="1" applyFont="1" applyFill="1" applyBorder="1" applyProtection="1">
      <protection locked="0"/>
    </xf>
    <xf numFmtId="4" fontId="5" fillId="2" borderId="1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1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1" xfId="0" applyNumberFormat="1" applyFont="1" applyFill="1" applyBorder="1" applyProtection="1">
      <protection locked="0"/>
    </xf>
    <xf numFmtId="4" fontId="1" fillId="0" borderId="1" xfId="0" applyNumberFormat="1" applyFont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4" fontId="1" fillId="4" borderId="1" xfId="0" applyNumberFormat="1" applyFont="1" applyFill="1" applyBorder="1" applyProtection="1">
      <protection locked="0"/>
    </xf>
    <xf numFmtId="10" fontId="2" fillId="4" borderId="1" xfId="0" applyNumberFormat="1" applyFont="1" applyFill="1" applyBorder="1" applyProtection="1">
      <protection locked="0"/>
    </xf>
    <xf numFmtId="10" fontId="1" fillId="4" borderId="1" xfId="0" applyNumberFormat="1" applyFont="1" applyFill="1" applyBorder="1" applyProtection="1">
      <protection locked="0"/>
    </xf>
    <xf numFmtId="0" fontId="8" fillId="4" borderId="0" xfId="0" applyFont="1" applyFill="1" applyAlignment="1">
      <alignment wrapText="1"/>
    </xf>
    <xf numFmtId="0" fontId="4" fillId="4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Protection="1">
      <protection locked="0"/>
    </xf>
    <xf numFmtId="0" fontId="6" fillId="4" borderId="1" xfId="0" applyFont="1" applyFill="1" applyBorder="1" applyAlignment="1">
      <alignment wrapText="1"/>
    </xf>
    <xf numFmtId="10" fontId="6" fillId="4" borderId="1" xfId="0" applyNumberFormat="1" applyFont="1" applyFill="1" applyBorder="1" applyProtection="1">
      <protection locked="0"/>
    </xf>
    <xf numFmtId="10" fontId="7" fillId="4" borderId="1" xfId="0" applyNumberFormat="1" applyFont="1" applyFill="1" applyBorder="1" applyProtection="1">
      <protection locked="0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wrapText="1"/>
    </xf>
    <xf numFmtId="10" fontId="1" fillId="5" borderId="1" xfId="0" applyNumberFormat="1" applyFont="1" applyFill="1" applyBorder="1" applyProtection="1">
      <protection locked="0"/>
    </xf>
    <xf numFmtId="0" fontId="1" fillId="5" borderId="1" xfId="0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10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7" fillId="5" borderId="1" xfId="0" applyNumberFormat="1" applyFont="1" applyFill="1" applyBorder="1" applyProtection="1">
      <protection locked="0"/>
    </xf>
    <xf numFmtId="10" fontId="6" fillId="5" borderId="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7"/>
  <sheetViews>
    <sheetView tabSelected="1" topLeftCell="A15" zoomScale="120" zoomScaleNormal="120" workbookViewId="0">
      <selection activeCell="I28" sqref="I28"/>
    </sheetView>
  </sheetViews>
  <sheetFormatPr defaultRowHeight="12.75"/>
  <cols>
    <col min="1" max="1" width="5.28515625" style="14" bestFit="1" customWidth="1"/>
    <col min="2" max="2" width="49.42578125" style="6" customWidth="1"/>
    <col min="3" max="3" width="16.7109375" style="27" customWidth="1"/>
    <col min="4" max="4" width="16.140625" style="27" customWidth="1"/>
    <col min="5" max="5" width="11" style="27" customWidth="1"/>
    <col min="6" max="6" width="10.5703125" style="28" customWidth="1"/>
    <col min="7" max="16384" width="9.140625" style="3"/>
  </cols>
  <sheetData>
    <row r="1" spans="1:6" s="1" customFormat="1" ht="20.25">
      <c r="A1" s="14"/>
      <c r="B1" s="42" t="s">
        <v>92</v>
      </c>
      <c r="C1" s="27"/>
      <c r="D1" s="27"/>
      <c r="E1" s="27"/>
      <c r="F1" s="28"/>
    </row>
    <row r="4" spans="1:6" ht="38.25">
      <c r="A4" s="32" t="s">
        <v>0</v>
      </c>
      <c r="B4" s="32" t="s">
        <v>1</v>
      </c>
      <c r="C4" s="33" t="s">
        <v>91</v>
      </c>
      <c r="D4" s="33" t="s">
        <v>93</v>
      </c>
      <c r="E4" s="33" t="s">
        <v>94</v>
      </c>
      <c r="F4" s="34" t="s">
        <v>2</v>
      </c>
    </row>
    <row r="5" spans="1:6">
      <c r="A5" s="12" t="s">
        <v>3</v>
      </c>
      <c r="B5" s="16" t="s">
        <v>4</v>
      </c>
      <c r="C5" s="29">
        <v>380000</v>
      </c>
      <c r="D5" s="29">
        <v>400000</v>
      </c>
      <c r="E5" s="22">
        <f t="shared" ref="E5:E14" si="0">D5/C5-1</f>
        <v>5.2631578947368363E-2</v>
      </c>
      <c r="F5" s="22">
        <f>D5/$D$14</f>
        <v>0.49382716049382713</v>
      </c>
    </row>
    <row r="6" spans="1:6">
      <c r="A6" s="12" t="s">
        <v>29</v>
      </c>
      <c r="B6" s="16" t="s">
        <v>89</v>
      </c>
      <c r="C6" s="29">
        <v>40000</v>
      </c>
      <c r="D6" s="29">
        <v>40000</v>
      </c>
      <c r="E6" s="22">
        <f t="shared" si="0"/>
        <v>0</v>
      </c>
      <c r="F6" s="22">
        <v>2.5399999999999999E-2</v>
      </c>
    </row>
    <row r="7" spans="1:6">
      <c r="A7" s="12" t="s">
        <v>5</v>
      </c>
      <c r="B7" s="16" t="s">
        <v>6</v>
      </c>
      <c r="C7" s="29">
        <v>50000</v>
      </c>
      <c r="D7" s="29">
        <v>50000</v>
      </c>
      <c r="E7" s="22">
        <f t="shared" si="0"/>
        <v>0</v>
      </c>
      <c r="F7" s="22">
        <f>D7/$D$14</f>
        <v>6.1728395061728392E-2</v>
      </c>
    </row>
    <row r="8" spans="1:6">
      <c r="A8" s="12" t="s">
        <v>7</v>
      </c>
      <c r="B8" s="16" t="s">
        <v>8</v>
      </c>
      <c r="C8" s="29">
        <f>C9+C10</f>
        <v>150000</v>
      </c>
      <c r="D8" s="29">
        <f>D9+D10</f>
        <v>150000</v>
      </c>
      <c r="E8" s="22">
        <f t="shared" si="0"/>
        <v>0</v>
      </c>
      <c r="F8" s="22">
        <f>D8/$D$14</f>
        <v>0.18518518518518517</v>
      </c>
    </row>
    <row r="9" spans="1:6">
      <c r="A9" s="2" t="s">
        <v>9</v>
      </c>
      <c r="B9" s="4" t="s">
        <v>10</v>
      </c>
      <c r="C9" s="30">
        <v>100000</v>
      </c>
      <c r="D9" s="30">
        <v>100000</v>
      </c>
      <c r="E9" s="23">
        <f t="shared" si="0"/>
        <v>0</v>
      </c>
      <c r="F9" s="23">
        <f>D9/$D$8</f>
        <v>0.66666666666666663</v>
      </c>
    </row>
    <row r="10" spans="1:6">
      <c r="A10" s="2" t="s">
        <v>11</v>
      </c>
      <c r="B10" s="4" t="s">
        <v>12</v>
      </c>
      <c r="C10" s="30">
        <v>50000</v>
      </c>
      <c r="D10" s="30">
        <v>50000</v>
      </c>
      <c r="E10" s="23">
        <f t="shared" si="0"/>
        <v>0</v>
      </c>
      <c r="F10" s="23">
        <f>D10/$D$8</f>
        <v>0.33333333333333331</v>
      </c>
    </row>
    <row r="11" spans="1:6" s="6" customFormat="1">
      <c r="A11" s="12" t="s">
        <v>13</v>
      </c>
      <c r="B11" s="16" t="s">
        <v>14</v>
      </c>
      <c r="C11" s="29">
        <v>0</v>
      </c>
      <c r="D11" s="29">
        <v>0</v>
      </c>
      <c r="E11" s="22" t="e">
        <f t="shared" si="0"/>
        <v>#DIV/0!</v>
      </c>
      <c r="F11" s="22">
        <f>D11/$D$14</f>
        <v>0</v>
      </c>
    </row>
    <row r="12" spans="1:6" ht="25.5">
      <c r="A12" s="17" t="s">
        <v>15</v>
      </c>
      <c r="B12" s="18" t="s">
        <v>16</v>
      </c>
      <c r="C12" s="29">
        <v>160000</v>
      </c>
      <c r="D12" s="29">
        <v>170000</v>
      </c>
      <c r="E12" s="22">
        <f t="shared" si="0"/>
        <v>6.25E-2</v>
      </c>
      <c r="F12" s="22">
        <f>D12/$D$14</f>
        <v>0.20987654320987653</v>
      </c>
    </row>
    <row r="13" spans="1:6">
      <c r="A13" s="12" t="s">
        <v>17</v>
      </c>
      <c r="B13" s="16" t="s">
        <v>18</v>
      </c>
      <c r="C13" s="29">
        <v>0</v>
      </c>
      <c r="D13" s="29">
        <v>0</v>
      </c>
      <c r="E13" s="22" t="e">
        <f t="shared" si="0"/>
        <v>#DIV/0!</v>
      </c>
      <c r="F13" s="22">
        <f>D13/$D$14</f>
        <v>0</v>
      </c>
    </row>
    <row r="14" spans="1:6">
      <c r="A14" s="37"/>
      <c r="B14" s="38" t="s">
        <v>19</v>
      </c>
      <c r="C14" s="39">
        <f>C5+C6+C7+C8+C11+C12+C13</f>
        <v>780000</v>
      </c>
      <c r="D14" s="39">
        <f>D5+D6+D7+D8+D11+D12+D13</f>
        <v>810000</v>
      </c>
      <c r="E14" s="41">
        <f t="shared" si="0"/>
        <v>3.8461538461538547E-2</v>
      </c>
      <c r="F14" s="41">
        <f>F5+F7+F8+F11+F12+F13</f>
        <v>0.95061728395061729</v>
      </c>
    </row>
    <row r="15" spans="1:6" ht="38.25">
      <c r="A15" s="53" t="s">
        <v>0</v>
      </c>
      <c r="B15" s="53" t="s">
        <v>20</v>
      </c>
      <c r="C15" s="54" t="s">
        <v>91</v>
      </c>
      <c r="D15" s="54" t="s">
        <v>93</v>
      </c>
      <c r="E15" s="55" t="s">
        <v>94</v>
      </c>
      <c r="F15" s="56" t="s">
        <v>2</v>
      </c>
    </row>
    <row r="16" spans="1:6">
      <c r="A16" s="37" t="s">
        <v>21</v>
      </c>
      <c r="B16" s="38" t="s">
        <v>22</v>
      </c>
      <c r="C16" s="39">
        <f>C17+C18+C19+C20</f>
        <v>360000</v>
      </c>
      <c r="D16" s="39">
        <f>D17+D18+D19+D20</f>
        <v>330000</v>
      </c>
      <c r="E16" s="40">
        <f t="shared" ref="E16:E43" si="1">D16/C16-1</f>
        <v>-8.333333333333337E-2</v>
      </c>
      <c r="F16" s="41">
        <f>D16/$D$66</f>
        <v>0.43193717277486909</v>
      </c>
    </row>
    <row r="17" spans="1:6">
      <c r="A17" s="2" t="s">
        <v>3</v>
      </c>
      <c r="B17" s="5" t="s">
        <v>23</v>
      </c>
      <c r="C17" s="30">
        <v>140000</v>
      </c>
      <c r="D17" s="30">
        <v>140000</v>
      </c>
      <c r="E17" s="23">
        <f t="shared" si="1"/>
        <v>0</v>
      </c>
      <c r="F17" s="23">
        <f>D17/$D$16</f>
        <v>0.42424242424242425</v>
      </c>
    </row>
    <row r="18" spans="1:6">
      <c r="A18" s="2" t="s">
        <v>5</v>
      </c>
      <c r="B18" s="5" t="s">
        <v>24</v>
      </c>
      <c r="C18" s="30">
        <v>90000</v>
      </c>
      <c r="D18" s="30">
        <v>40000</v>
      </c>
      <c r="E18" s="23">
        <f t="shared" si="1"/>
        <v>-0.55555555555555558</v>
      </c>
      <c r="F18" s="23">
        <f>D18/$D$16</f>
        <v>0.12121212121212122</v>
      </c>
    </row>
    <row r="19" spans="1:6">
      <c r="A19" s="2" t="s">
        <v>7</v>
      </c>
      <c r="B19" s="5" t="s">
        <v>86</v>
      </c>
      <c r="C19" s="30">
        <v>130000</v>
      </c>
      <c r="D19" s="30">
        <v>150000</v>
      </c>
      <c r="E19" s="23">
        <f t="shared" si="1"/>
        <v>0.15384615384615374</v>
      </c>
      <c r="F19" s="23">
        <f>D19/$D$16</f>
        <v>0.45454545454545453</v>
      </c>
    </row>
    <row r="20" spans="1:6">
      <c r="A20" s="2" t="s">
        <v>13</v>
      </c>
      <c r="B20" s="5" t="s">
        <v>25</v>
      </c>
      <c r="C20" s="30">
        <v>0</v>
      </c>
      <c r="D20" s="30">
        <v>0</v>
      </c>
      <c r="E20" s="23" t="e">
        <f t="shared" si="1"/>
        <v>#DIV/0!</v>
      </c>
      <c r="F20" s="23">
        <f>D20/$D$16</f>
        <v>0</v>
      </c>
    </row>
    <row r="21" spans="1:6">
      <c r="A21" s="37" t="s">
        <v>26</v>
      </c>
      <c r="B21" s="43" t="s">
        <v>27</v>
      </c>
      <c r="C21" s="39">
        <f>C22+C24+C30+C31</f>
        <v>143000</v>
      </c>
      <c r="D21" s="39">
        <f>D22+D24+D30+D31</f>
        <v>135000</v>
      </c>
      <c r="E21" s="40">
        <f t="shared" si="1"/>
        <v>-5.5944055944055937E-2</v>
      </c>
      <c r="F21" s="41">
        <f>D21/$D$66</f>
        <v>0.17670157068062828</v>
      </c>
    </row>
    <row r="22" spans="1:6" ht="25.5">
      <c r="A22" s="15" t="s">
        <v>3</v>
      </c>
      <c r="B22" s="8" t="s">
        <v>28</v>
      </c>
      <c r="C22" s="35">
        <f>C23</f>
        <v>9000</v>
      </c>
      <c r="D22" s="35">
        <v>5000</v>
      </c>
      <c r="E22" s="23">
        <f t="shared" si="1"/>
        <v>-0.44444444444444442</v>
      </c>
      <c r="F22" s="24">
        <f>D22/$D$21</f>
        <v>3.7037037037037035E-2</v>
      </c>
    </row>
    <row r="23" spans="1:6">
      <c r="A23" s="7" t="s">
        <v>29</v>
      </c>
      <c r="B23" s="9" t="s">
        <v>30</v>
      </c>
      <c r="C23" s="31">
        <v>9000</v>
      </c>
      <c r="D23" s="31">
        <v>5000</v>
      </c>
      <c r="E23" s="23">
        <f t="shared" si="1"/>
        <v>-0.44444444444444442</v>
      </c>
      <c r="F23" s="25">
        <f>D23/$D$22</f>
        <v>1</v>
      </c>
    </row>
    <row r="24" spans="1:6">
      <c r="A24" s="20" t="s">
        <v>5</v>
      </c>
      <c r="B24" s="19" t="s">
        <v>31</v>
      </c>
      <c r="C24" s="29">
        <f>C25+C26+C27+C28+C29</f>
        <v>134000</v>
      </c>
      <c r="D24" s="29">
        <f>D25+D26+D27+D28+D29</f>
        <v>130000</v>
      </c>
      <c r="E24" s="23">
        <f t="shared" si="1"/>
        <v>-2.9850746268656692E-2</v>
      </c>
      <c r="F24" s="24">
        <f>D24/$D$21</f>
        <v>0.96296296296296291</v>
      </c>
    </row>
    <row r="25" spans="1:6">
      <c r="A25" s="7" t="s">
        <v>45</v>
      </c>
      <c r="B25" s="10" t="s">
        <v>32</v>
      </c>
      <c r="C25" s="31">
        <v>84000</v>
      </c>
      <c r="D25" s="31">
        <v>50000</v>
      </c>
      <c r="E25" s="23">
        <f t="shared" si="1"/>
        <v>-0.40476190476190477</v>
      </c>
      <c r="F25" s="25">
        <f>D25/$D$24</f>
        <v>0.38461538461538464</v>
      </c>
    </row>
    <row r="26" spans="1:6">
      <c r="A26" s="7" t="s">
        <v>46</v>
      </c>
      <c r="B26" s="10" t="s">
        <v>33</v>
      </c>
      <c r="C26" s="31">
        <v>15000</v>
      </c>
      <c r="D26" s="31">
        <v>25000</v>
      </c>
      <c r="E26" s="23">
        <f t="shared" si="1"/>
        <v>0.66666666666666674</v>
      </c>
      <c r="F26" s="25">
        <f>D26/$D$24</f>
        <v>0.19230769230769232</v>
      </c>
    </row>
    <row r="27" spans="1:6">
      <c r="A27" s="7" t="s">
        <v>48</v>
      </c>
      <c r="B27" s="10" t="s">
        <v>34</v>
      </c>
      <c r="C27" s="31">
        <v>0</v>
      </c>
      <c r="D27" s="31">
        <v>0</v>
      </c>
      <c r="E27" s="23" t="e">
        <f t="shared" si="1"/>
        <v>#DIV/0!</v>
      </c>
      <c r="F27" s="25">
        <f>D27/$D$24</f>
        <v>0</v>
      </c>
    </row>
    <row r="28" spans="1:6">
      <c r="A28" s="7" t="s">
        <v>50</v>
      </c>
      <c r="B28" s="10" t="s">
        <v>35</v>
      </c>
      <c r="C28" s="31">
        <v>0</v>
      </c>
      <c r="D28" s="31">
        <v>0</v>
      </c>
      <c r="E28" s="23" t="e">
        <f t="shared" si="1"/>
        <v>#DIV/0!</v>
      </c>
      <c r="F28" s="25">
        <f>D28/$D$24</f>
        <v>0</v>
      </c>
    </row>
    <row r="29" spans="1:6" ht="25.5">
      <c r="A29" s="15" t="s">
        <v>52</v>
      </c>
      <c r="B29" s="10" t="s">
        <v>36</v>
      </c>
      <c r="C29" s="31">
        <v>35000</v>
      </c>
      <c r="D29" s="31">
        <v>55000</v>
      </c>
      <c r="E29" s="23">
        <f t="shared" si="1"/>
        <v>0.5714285714285714</v>
      </c>
      <c r="F29" s="25">
        <f>D29/$D$24</f>
        <v>0.42307692307692307</v>
      </c>
    </row>
    <row r="30" spans="1:6">
      <c r="A30" s="20" t="s">
        <v>7</v>
      </c>
      <c r="B30" s="19" t="s">
        <v>37</v>
      </c>
      <c r="C30" s="29">
        <v>0</v>
      </c>
      <c r="D30" s="29">
        <v>0</v>
      </c>
      <c r="E30" s="23" t="e">
        <f t="shared" si="1"/>
        <v>#DIV/0!</v>
      </c>
      <c r="F30" s="24">
        <f>D30/$D$21</f>
        <v>0</v>
      </c>
    </row>
    <row r="31" spans="1:6">
      <c r="A31" s="20" t="s">
        <v>13</v>
      </c>
      <c r="B31" s="21" t="s">
        <v>38</v>
      </c>
      <c r="C31" s="29">
        <v>0</v>
      </c>
      <c r="D31" s="29">
        <v>0</v>
      </c>
      <c r="E31" s="23" t="e">
        <f t="shared" si="1"/>
        <v>#DIV/0!</v>
      </c>
      <c r="F31" s="24">
        <f>D31/$D$21</f>
        <v>0</v>
      </c>
    </row>
    <row r="32" spans="1:6">
      <c r="A32" s="37" t="s">
        <v>39</v>
      </c>
      <c r="B32" s="43" t="s">
        <v>40</v>
      </c>
      <c r="C32" s="39">
        <f>C33+C36+C42</f>
        <v>85000</v>
      </c>
      <c r="D32" s="39">
        <f>D33+D36+D42</f>
        <v>117000</v>
      </c>
      <c r="E32" s="40">
        <f t="shared" si="1"/>
        <v>0.37647058823529411</v>
      </c>
      <c r="F32" s="41">
        <f>D32/$D$66</f>
        <v>0.15314136125654451</v>
      </c>
    </row>
    <row r="33" spans="1:6">
      <c r="A33" s="12" t="s">
        <v>3</v>
      </c>
      <c r="B33" s="13" t="s">
        <v>41</v>
      </c>
      <c r="C33" s="36">
        <f>C34+C35</f>
        <v>18000</v>
      </c>
      <c r="D33" s="36">
        <f>D34+D35</f>
        <v>30000</v>
      </c>
      <c r="E33" s="22">
        <f t="shared" si="1"/>
        <v>0.66666666666666674</v>
      </c>
      <c r="F33" s="22">
        <f>D33/$D$32</f>
        <v>0.25641025641025639</v>
      </c>
    </row>
    <row r="34" spans="1:6">
      <c r="A34" s="2" t="s">
        <v>29</v>
      </c>
      <c r="B34" s="5" t="s">
        <v>42</v>
      </c>
      <c r="C34" s="30">
        <v>9000</v>
      </c>
      <c r="D34" s="30">
        <v>15000</v>
      </c>
      <c r="E34" s="23">
        <f t="shared" si="1"/>
        <v>0.66666666666666674</v>
      </c>
      <c r="F34" s="23">
        <f>D34/$D$33</f>
        <v>0.5</v>
      </c>
    </row>
    <row r="35" spans="1:6">
      <c r="A35" s="2" t="s">
        <v>79</v>
      </c>
      <c r="B35" s="5" t="s">
        <v>43</v>
      </c>
      <c r="C35" s="30">
        <v>9000</v>
      </c>
      <c r="D35" s="30">
        <v>15000</v>
      </c>
      <c r="E35" s="23">
        <f t="shared" si="1"/>
        <v>0.66666666666666674</v>
      </c>
      <c r="F35" s="23">
        <f>D35/$D$33</f>
        <v>0.5</v>
      </c>
    </row>
    <row r="36" spans="1:6">
      <c r="A36" s="12" t="s">
        <v>5</v>
      </c>
      <c r="B36" s="13" t="s">
        <v>44</v>
      </c>
      <c r="C36" s="29">
        <f>C37+C38+C39+C40+C41</f>
        <v>59000</v>
      </c>
      <c r="D36" s="29">
        <f>D37+D38+D39+D40+D41</f>
        <v>70000</v>
      </c>
      <c r="E36" s="22">
        <f t="shared" si="1"/>
        <v>0.18644067796610164</v>
      </c>
      <c r="F36" s="22">
        <f>D36/$D$32</f>
        <v>0.59829059829059827</v>
      </c>
    </row>
    <row r="37" spans="1:6" ht="25.5">
      <c r="A37" s="15" t="s">
        <v>45</v>
      </c>
      <c r="B37" s="5" t="s">
        <v>82</v>
      </c>
      <c r="C37" s="30">
        <v>8000</v>
      </c>
      <c r="D37" s="30">
        <v>8000</v>
      </c>
      <c r="E37" s="23">
        <f t="shared" si="1"/>
        <v>0</v>
      </c>
      <c r="F37" s="23">
        <f>D37/$D$36</f>
        <v>0.11428571428571428</v>
      </c>
    </row>
    <row r="38" spans="1:6">
      <c r="A38" s="2" t="s">
        <v>46</v>
      </c>
      <c r="B38" s="5" t="s">
        <v>47</v>
      </c>
      <c r="C38" s="30">
        <v>5000</v>
      </c>
      <c r="D38" s="30">
        <v>10000</v>
      </c>
      <c r="E38" s="23">
        <f t="shared" si="1"/>
        <v>1</v>
      </c>
      <c r="F38" s="23">
        <f>D38/$D$36</f>
        <v>0.14285714285714285</v>
      </c>
    </row>
    <row r="39" spans="1:6">
      <c r="A39" s="2" t="s">
        <v>48</v>
      </c>
      <c r="B39" s="5" t="s">
        <v>49</v>
      </c>
      <c r="C39" s="30">
        <v>20000</v>
      </c>
      <c r="D39" s="30">
        <v>24000</v>
      </c>
      <c r="E39" s="23">
        <f t="shared" si="1"/>
        <v>0.19999999999999996</v>
      </c>
      <c r="F39" s="23">
        <f>D39/$D$36</f>
        <v>0.34285714285714286</v>
      </c>
    </row>
    <row r="40" spans="1:6">
      <c r="A40" s="2" t="s">
        <v>50</v>
      </c>
      <c r="B40" s="5" t="s">
        <v>51</v>
      </c>
      <c r="C40" s="30">
        <v>6000</v>
      </c>
      <c r="D40" s="30">
        <v>6000</v>
      </c>
      <c r="E40" s="23">
        <f t="shared" si="1"/>
        <v>0</v>
      </c>
      <c r="F40" s="23">
        <f>D40/$D$36</f>
        <v>8.5714285714285715E-2</v>
      </c>
    </row>
    <row r="41" spans="1:6">
      <c r="A41" s="2" t="s">
        <v>52</v>
      </c>
      <c r="B41" s="5" t="s">
        <v>53</v>
      </c>
      <c r="C41" s="30">
        <v>20000</v>
      </c>
      <c r="D41" s="30">
        <v>22000</v>
      </c>
      <c r="E41" s="23">
        <f t="shared" si="1"/>
        <v>0.10000000000000009</v>
      </c>
      <c r="F41" s="23">
        <f>D41/$D$36</f>
        <v>0.31428571428571428</v>
      </c>
    </row>
    <row r="42" spans="1:6">
      <c r="A42" s="12" t="s">
        <v>7</v>
      </c>
      <c r="B42" s="19" t="s">
        <v>78</v>
      </c>
      <c r="C42" s="29">
        <v>8000</v>
      </c>
      <c r="D42" s="29">
        <v>17000</v>
      </c>
      <c r="E42" s="22">
        <f t="shared" si="1"/>
        <v>1.125</v>
      </c>
      <c r="F42" s="22">
        <f>D42/$D$32</f>
        <v>0.14529914529914531</v>
      </c>
    </row>
    <row r="43" spans="1:6">
      <c r="A43" s="37" t="s">
        <v>54</v>
      </c>
      <c r="B43" s="43" t="s">
        <v>55</v>
      </c>
      <c r="C43" s="39">
        <f>C44+C45+C46+C47+C48</f>
        <v>23000</v>
      </c>
      <c r="D43" s="39">
        <f>D44+D45+D46+D47+D48</f>
        <v>27000</v>
      </c>
      <c r="E43" s="40">
        <f t="shared" si="1"/>
        <v>0.17391304347826098</v>
      </c>
      <c r="F43" s="41">
        <f>D43/$D$66</f>
        <v>3.5340314136125657E-2</v>
      </c>
    </row>
    <row r="44" spans="1:6" ht="25.5">
      <c r="A44" s="15" t="s">
        <v>3</v>
      </c>
      <c r="B44" s="5" t="s">
        <v>56</v>
      </c>
      <c r="C44" s="30">
        <v>5000</v>
      </c>
      <c r="D44" s="30">
        <v>5000</v>
      </c>
      <c r="E44" s="23" t="e">
        <f>C44/#REF!-1</f>
        <v>#REF!</v>
      </c>
      <c r="F44" s="26">
        <f>C44/$D$7</f>
        <v>0.1</v>
      </c>
    </row>
    <row r="45" spans="1:6">
      <c r="A45" s="15" t="s">
        <v>5</v>
      </c>
      <c r="B45" s="5" t="s">
        <v>87</v>
      </c>
      <c r="C45" s="30">
        <v>8000</v>
      </c>
      <c r="D45" s="30">
        <v>8000</v>
      </c>
      <c r="E45" s="23" t="e">
        <f>C45/#REF!-1</f>
        <v>#REF!</v>
      </c>
      <c r="F45" s="26">
        <f>C45/$D$7</f>
        <v>0.16</v>
      </c>
    </row>
    <row r="46" spans="1:6">
      <c r="A46" s="2" t="s">
        <v>7</v>
      </c>
      <c r="B46" s="5" t="s">
        <v>80</v>
      </c>
      <c r="C46" s="30">
        <v>5000</v>
      </c>
      <c r="D46" s="30">
        <v>6000</v>
      </c>
      <c r="E46" s="23" t="e">
        <f>C46/#REF!-1</f>
        <v>#REF!</v>
      </c>
      <c r="F46" s="26">
        <f>C46/$D$7</f>
        <v>0.1</v>
      </c>
    </row>
    <row r="47" spans="1:6">
      <c r="A47" s="2" t="s">
        <v>13</v>
      </c>
      <c r="B47" s="5" t="s">
        <v>57</v>
      </c>
      <c r="C47" s="30">
        <v>0</v>
      </c>
      <c r="D47" s="30">
        <v>8000</v>
      </c>
      <c r="E47" s="23" t="e">
        <f>C47/#REF!-1</f>
        <v>#REF!</v>
      </c>
      <c r="F47" s="26">
        <f>C47/$D$7</f>
        <v>0</v>
      </c>
    </row>
    <row r="48" spans="1:6">
      <c r="A48" s="2" t="s">
        <v>15</v>
      </c>
      <c r="B48" s="5" t="s">
        <v>90</v>
      </c>
      <c r="C48" s="30">
        <v>5000</v>
      </c>
      <c r="D48" s="30">
        <v>0</v>
      </c>
      <c r="E48" s="23">
        <f>D48/C48-1</f>
        <v>-1</v>
      </c>
      <c r="F48" s="26">
        <f>D48/$D$7</f>
        <v>0</v>
      </c>
    </row>
    <row r="49" spans="1:6">
      <c r="A49" s="37" t="s">
        <v>58</v>
      </c>
      <c r="B49" s="43" t="s">
        <v>59</v>
      </c>
      <c r="C49" s="39">
        <f>C50+C51+C52+C53</f>
        <v>15000</v>
      </c>
      <c r="D49" s="39">
        <f>D50+D51+D52+D53</f>
        <v>17000</v>
      </c>
      <c r="E49" s="40">
        <f t="shared" ref="E49:E67" si="2">D49/C49-1</f>
        <v>0.1333333333333333</v>
      </c>
      <c r="F49" s="41">
        <f>D49/$D$66</f>
        <v>2.2251308900523559E-2</v>
      </c>
    </row>
    <row r="50" spans="1:6">
      <c r="A50" s="2" t="s">
        <v>3</v>
      </c>
      <c r="B50" s="5" t="s">
        <v>60</v>
      </c>
      <c r="C50" s="30">
        <v>13000</v>
      </c>
      <c r="D50" s="30">
        <v>15000</v>
      </c>
      <c r="E50" s="23">
        <f t="shared" si="2"/>
        <v>0.15384615384615374</v>
      </c>
      <c r="F50" s="23">
        <f>D50/$D$49</f>
        <v>0.88235294117647056</v>
      </c>
    </row>
    <row r="51" spans="1:6" ht="25.5">
      <c r="A51" s="15" t="s">
        <v>5</v>
      </c>
      <c r="B51" s="5" t="s">
        <v>83</v>
      </c>
      <c r="C51" s="30">
        <v>0</v>
      </c>
      <c r="D51" s="30">
        <v>0</v>
      </c>
      <c r="E51" s="23" t="e">
        <f t="shared" si="2"/>
        <v>#DIV/0!</v>
      </c>
      <c r="F51" s="23">
        <f>D51/$D$49</f>
        <v>0</v>
      </c>
    </row>
    <row r="52" spans="1:6">
      <c r="A52" s="15" t="s">
        <v>7</v>
      </c>
      <c r="B52" s="5" t="s">
        <v>88</v>
      </c>
      <c r="C52" s="30">
        <v>2000</v>
      </c>
      <c r="D52" s="30">
        <v>2000</v>
      </c>
      <c r="E52" s="23">
        <f t="shared" si="2"/>
        <v>0</v>
      </c>
      <c r="F52" s="23">
        <f>D52/$D$49</f>
        <v>0.11764705882352941</v>
      </c>
    </row>
    <row r="53" spans="1:6">
      <c r="A53" s="2" t="s">
        <v>13</v>
      </c>
      <c r="B53" s="5" t="s">
        <v>85</v>
      </c>
      <c r="C53" s="30">
        <v>0</v>
      </c>
      <c r="D53" s="30">
        <v>0</v>
      </c>
      <c r="E53" s="23" t="e">
        <f t="shared" si="2"/>
        <v>#DIV/0!</v>
      </c>
      <c r="F53" s="23">
        <f>D53/$D$49</f>
        <v>0</v>
      </c>
    </row>
    <row r="54" spans="1:6">
      <c r="A54" s="37" t="s">
        <v>61</v>
      </c>
      <c r="B54" s="44" t="s">
        <v>62</v>
      </c>
      <c r="C54" s="39">
        <f>C55+C56+C57+C58+C59+C60</f>
        <v>27000</v>
      </c>
      <c r="D54" s="39">
        <f>D55+D56+D57+D58+D59+D60</f>
        <v>18000</v>
      </c>
      <c r="E54" s="40">
        <f t="shared" si="2"/>
        <v>-0.33333333333333337</v>
      </c>
      <c r="F54" s="41">
        <f>D54/$D$66</f>
        <v>2.356020942408377E-2</v>
      </c>
    </row>
    <row r="55" spans="1:6">
      <c r="A55" s="2" t="s">
        <v>3</v>
      </c>
      <c r="B55" s="11" t="s">
        <v>63</v>
      </c>
      <c r="C55" s="30">
        <v>0</v>
      </c>
      <c r="D55" s="30">
        <v>0</v>
      </c>
      <c r="E55" s="23" t="e">
        <f t="shared" si="2"/>
        <v>#DIV/0!</v>
      </c>
      <c r="F55" s="23">
        <f t="shared" ref="F55:F60" si="3">D55/$D$54</f>
        <v>0</v>
      </c>
    </row>
    <row r="56" spans="1:6">
      <c r="A56" s="2" t="s">
        <v>5</v>
      </c>
      <c r="B56" s="5" t="s">
        <v>64</v>
      </c>
      <c r="C56" s="30">
        <v>0</v>
      </c>
      <c r="D56" s="30">
        <v>0</v>
      </c>
      <c r="E56" s="23" t="e">
        <f t="shared" si="2"/>
        <v>#DIV/0!</v>
      </c>
      <c r="F56" s="23">
        <f t="shared" si="3"/>
        <v>0</v>
      </c>
    </row>
    <row r="57" spans="1:6">
      <c r="A57" s="2" t="s">
        <v>7</v>
      </c>
      <c r="B57" s="5" t="s">
        <v>65</v>
      </c>
      <c r="C57" s="30">
        <v>27000</v>
      </c>
      <c r="D57" s="30">
        <v>18000</v>
      </c>
      <c r="E57" s="23">
        <f t="shared" si="2"/>
        <v>-0.33333333333333337</v>
      </c>
      <c r="F57" s="23">
        <f t="shared" si="3"/>
        <v>1</v>
      </c>
    </row>
    <row r="58" spans="1:6">
      <c r="A58" s="2" t="s">
        <v>13</v>
      </c>
      <c r="B58" s="5" t="s">
        <v>66</v>
      </c>
      <c r="C58" s="30">
        <v>0</v>
      </c>
      <c r="D58" s="30">
        <v>0</v>
      </c>
      <c r="E58" s="23" t="e">
        <f t="shared" si="2"/>
        <v>#DIV/0!</v>
      </c>
      <c r="F58" s="23">
        <f t="shared" si="3"/>
        <v>0</v>
      </c>
    </row>
    <row r="59" spans="1:6">
      <c r="A59" s="2" t="s">
        <v>15</v>
      </c>
      <c r="B59" s="5" t="s">
        <v>67</v>
      </c>
      <c r="C59" s="30">
        <v>0</v>
      </c>
      <c r="D59" s="30">
        <v>0</v>
      </c>
      <c r="E59" s="23" t="e">
        <f t="shared" si="2"/>
        <v>#DIV/0!</v>
      </c>
      <c r="F59" s="23">
        <f t="shared" si="3"/>
        <v>0</v>
      </c>
    </row>
    <row r="60" spans="1:6" ht="25.5">
      <c r="A60" s="15" t="s">
        <v>17</v>
      </c>
      <c r="B60" s="5" t="s">
        <v>68</v>
      </c>
      <c r="C60" s="30">
        <v>0</v>
      </c>
      <c r="D60" s="30">
        <v>0</v>
      </c>
      <c r="E60" s="23" t="e">
        <f t="shared" si="2"/>
        <v>#DIV/0!</v>
      </c>
      <c r="F60" s="23">
        <f t="shared" si="3"/>
        <v>0</v>
      </c>
    </row>
    <row r="61" spans="1:6">
      <c r="A61" s="37" t="s">
        <v>69</v>
      </c>
      <c r="B61" s="43" t="s">
        <v>70</v>
      </c>
      <c r="C61" s="39">
        <v>0</v>
      </c>
      <c r="D61" s="39">
        <v>0</v>
      </c>
      <c r="E61" s="40" t="e">
        <f t="shared" si="2"/>
        <v>#DIV/0!</v>
      </c>
      <c r="F61" s="41">
        <f>D61/$D$66</f>
        <v>0</v>
      </c>
    </row>
    <row r="62" spans="1:6" ht="25.5">
      <c r="A62" s="15" t="s">
        <v>3</v>
      </c>
      <c r="B62" s="5" t="s">
        <v>84</v>
      </c>
      <c r="C62" s="30">
        <v>0</v>
      </c>
      <c r="D62" s="30">
        <v>0</v>
      </c>
      <c r="E62" s="23" t="e">
        <f t="shared" si="2"/>
        <v>#DIV/0!</v>
      </c>
      <c r="F62" s="23" t="e">
        <f>D62/$D$61</f>
        <v>#DIV/0!</v>
      </c>
    </row>
    <row r="63" spans="1:6" ht="25.5">
      <c r="A63" s="45" t="s">
        <v>71</v>
      </c>
      <c r="B63" s="43" t="s">
        <v>72</v>
      </c>
      <c r="C63" s="46">
        <v>0</v>
      </c>
      <c r="D63" s="46">
        <v>0</v>
      </c>
      <c r="E63" s="40" t="e">
        <f t="shared" si="2"/>
        <v>#DIV/0!</v>
      </c>
      <c r="F63" s="41">
        <f>D63/$D$66</f>
        <v>0</v>
      </c>
    </row>
    <row r="64" spans="1:6">
      <c r="A64" s="37" t="s">
        <v>73</v>
      </c>
      <c r="B64" s="43" t="s">
        <v>74</v>
      </c>
      <c r="C64" s="46">
        <v>114000</v>
      </c>
      <c r="D64" s="46">
        <v>120000</v>
      </c>
      <c r="E64" s="40">
        <f t="shared" si="2"/>
        <v>5.2631578947368363E-2</v>
      </c>
      <c r="F64" s="41">
        <f>D64/$D$66</f>
        <v>0.15706806282722513</v>
      </c>
    </row>
    <row r="65" spans="1:6" ht="25.5">
      <c r="A65" s="45" t="s">
        <v>75</v>
      </c>
      <c r="B65" s="44" t="s">
        <v>76</v>
      </c>
      <c r="C65" s="46">
        <v>0</v>
      </c>
      <c r="D65" s="46">
        <v>0</v>
      </c>
      <c r="E65" s="40" t="e">
        <f t="shared" si="2"/>
        <v>#DIV/0!</v>
      </c>
      <c r="F65" s="41">
        <f>D65/$D$66</f>
        <v>0</v>
      </c>
    </row>
    <row r="66" spans="1:6">
      <c r="A66" s="50"/>
      <c r="B66" s="51" t="s">
        <v>77</v>
      </c>
      <c r="C66" s="57">
        <f>C16+C21+C32+C43+C49+C54+C61+C63+C64+C65</f>
        <v>767000</v>
      </c>
      <c r="D66" s="57">
        <f>D16+D21+D32+D43+D49+D54+D61+D63+D64+D65</f>
        <v>764000</v>
      </c>
      <c r="E66" s="58">
        <f t="shared" si="2"/>
        <v>-3.9113428943937656E-3</v>
      </c>
      <c r="F66" s="52">
        <f>F65+F64+F63+F61+F54+F49+F43+F32+F21+F16</f>
        <v>1</v>
      </c>
    </row>
    <row r="67" spans="1:6" ht="25.5">
      <c r="A67" s="37"/>
      <c r="B67" s="47" t="s">
        <v>81</v>
      </c>
      <c r="C67" s="46">
        <f>(C14-C66)</f>
        <v>13000</v>
      </c>
      <c r="D67" s="46">
        <f>(D14-D66)</f>
        <v>46000</v>
      </c>
      <c r="E67" s="48">
        <f t="shared" si="2"/>
        <v>2.5384615384615383</v>
      </c>
      <c r="F67" s="49"/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Prepared by TZ-STON &amp;D&amp;RPage &amp;P</oddHeader>
  </headerFooter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67"/>
  <sheetViews>
    <sheetView topLeftCell="A25" workbookViewId="0">
      <selection sqref="A1:F67"/>
    </sheetView>
  </sheetViews>
  <sheetFormatPr defaultRowHeight="15"/>
  <cols>
    <col min="1" max="1" width="9.42578125" customWidth="1"/>
    <col min="2" max="2" width="27.85546875" customWidth="1"/>
    <col min="3" max="3" width="15.42578125" customWidth="1"/>
    <col min="4" max="4" width="15.5703125" customWidth="1"/>
    <col min="5" max="5" width="14.28515625" customWidth="1"/>
    <col min="6" max="6" width="14.85546875" customWidth="1"/>
  </cols>
  <sheetData>
    <row r="1" spans="1:6" ht="40.5">
      <c r="A1" s="14"/>
      <c r="B1" s="42" t="s">
        <v>92</v>
      </c>
      <c r="C1" s="27"/>
      <c r="D1" s="27"/>
      <c r="E1" s="27"/>
      <c r="F1" s="28"/>
    </row>
    <row r="2" spans="1:6">
      <c r="A2" s="14"/>
      <c r="B2" s="6"/>
      <c r="C2" s="27"/>
      <c r="D2" s="27"/>
      <c r="E2" s="27"/>
      <c r="F2" s="28"/>
    </row>
    <row r="3" spans="1:6">
      <c r="A3" s="14"/>
      <c r="B3" s="6"/>
      <c r="C3" s="27"/>
      <c r="D3" s="27"/>
      <c r="E3" s="27"/>
      <c r="F3" s="28"/>
    </row>
    <row r="4" spans="1:6" ht="38.25">
      <c r="A4" s="32" t="s">
        <v>0</v>
      </c>
      <c r="B4" s="32" t="s">
        <v>1</v>
      </c>
      <c r="C4" s="33" t="s">
        <v>91</v>
      </c>
      <c r="D4" s="33" t="s">
        <v>93</v>
      </c>
      <c r="E4" s="33" t="s">
        <v>94</v>
      </c>
      <c r="F4" s="34" t="s">
        <v>2</v>
      </c>
    </row>
    <row r="5" spans="1:6">
      <c r="A5" s="12" t="s">
        <v>3</v>
      </c>
      <c r="B5" s="16" t="s">
        <v>4</v>
      </c>
      <c r="C5" s="29">
        <v>380000</v>
      </c>
      <c r="D5" s="29">
        <v>400000</v>
      </c>
      <c r="E5" s="22">
        <f t="shared" ref="E5:E14" si="0">D5/C5-1</f>
        <v>5.2631578947368363E-2</v>
      </c>
      <c r="F5" s="22">
        <f>D5/$D$14</f>
        <v>0.49382716049382713</v>
      </c>
    </row>
    <row r="6" spans="1:6" ht="26.25">
      <c r="A6" s="12" t="s">
        <v>29</v>
      </c>
      <c r="B6" s="16" t="s">
        <v>89</v>
      </c>
      <c r="C6" s="29">
        <v>40000</v>
      </c>
      <c r="D6" s="29">
        <v>40000</v>
      </c>
      <c r="E6" s="22">
        <f t="shared" si="0"/>
        <v>0</v>
      </c>
      <c r="F6" s="22">
        <v>2.5399999999999999E-2</v>
      </c>
    </row>
    <row r="7" spans="1:6">
      <c r="A7" s="12" t="s">
        <v>5</v>
      </c>
      <c r="B7" s="16" t="s">
        <v>6</v>
      </c>
      <c r="C7" s="29">
        <v>50000</v>
      </c>
      <c r="D7" s="29">
        <v>50000</v>
      </c>
      <c r="E7" s="22">
        <f t="shared" si="0"/>
        <v>0</v>
      </c>
      <c r="F7" s="22">
        <f>D7/$D$14</f>
        <v>6.1728395061728392E-2</v>
      </c>
    </row>
    <row r="8" spans="1:6" ht="26.25">
      <c r="A8" s="12" t="s">
        <v>7</v>
      </c>
      <c r="B8" s="16" t="s">
        <v>8</v>
      </c>
      <c r="C8" s="29">
        <f>C9+C10</f>
        <v>150000</v>
      </c>
      <c r="D8" s="29">
        <f>D9+D10</f>
        <v>150000</v>
      </c>
      <c r="E8" s="22">
        <f t="shared" si="0"/>
        <v>0</v>
      </c>
      <c r="F8" s="22">
        <f>D8/$D$14</f>
        <v>0.18518518518518517</v>
      </c>
    </row>
    <row r="9" spans="1:6">
      <c r="A9" s="2" t="s">
        <v>9</v>
      </c>
      <c r="B9" s="4" t="s">
        <v>10</v>
      </c>
      <c r="C9" s="30">
        <v>100000</v>
      </c>
      <c r="D9" s="30">
        <v>100000</v>
      </c>
      <c r="E9" s="23">
        <f t="shared" si="0"/>
        <v>0</v>
      </c>
      <c r="F9" s="23">
        <f>D9/$D$8</f>
        <v>0.66666666666666663</v>
      </c>
    </row>
    <row r="10" spans="1:6" ht="26.25">
      <c r="A10" s="2" t="s">
        <v>11</v>
      </c>
      <c r="B10" s="4" t="s">
        <v>12</v>
      </c>
      <c r="C10" s="30">
        <v>50000</v>
      </c>
      <c r="D10" s="30">
        <v>50000</v>
      </c>
      <c r="E10" s="23">
        <f t="shared" si="0"/>
        <v>0</v>
      </c>
      <c r="F10" s="23">
        <f>D10/$D$8</f>
        <v>0.33333333333333331</v>
      </c>
    </row>
    <row r="11" spans="1:6">
      <c r="A11" s="12" t="s">
        <v>13</v>
      </c>
      <c r="B11" s="16" t="s">
        <v>14</v>
      </c>
      <c r="C11" s="29">
        <v>0</v>
      </c>
      <c r="D11" s="29">
        <v>0</v>
      </c>
      <c r="E11" s="22" t="e">
        <f t="shared" si="0"/>
        <v>#DIV/0!</v>
      </c>
      <c r="F11" s="22">
        <f>D11/$D$14</f>
        <v>0</v>
      </c>
    </row>
    <row r="12" spans="1:6" ht="38.25">
      <c r="A12" s="17" t="s">
        <v>15</v>
      </c>
      <c r="B12" s="18" t="s">
        <v>16</v>
      </c>
      <c r="C12" s="29">
        <v>160000</v>
      </c>
      <c r="D12" s="29">
        <v>170000</v>
      </c>
      <c r="E12" s="22">
        <f t="shared" si="0"/>
        <v>6.25E-2</v>
      </c>
      <c r="F12" s="22">
        <f>D12/$D$14</f>
        <v>0.20987654320987653</v>
      </c>
    </row>
    <row r="13" spans="1:6">
      <c r="A13" s="12" t="s">
        <v>17</v>
      </c>
      <c r="B13" s="16" t="s">
        <v>18</v>
      </c>
      <c r="C13" s="29">
        <v>0</v>
      </c>
      <c r="D13" s="29">
        <v>0</v>
      </c>
      <c r="E13" s="22" t="e">
        <f t="shared" si="0"/>
        <v>#DIV/0!</v>
      </c>
      <c r="F13" s="22">
        <f>D13/$D$14</f>
        <v>0</v>
      </c>
    </row>
    <row r="14" spans="1:6">
      <c r="A14" s="37"/>
      <c r="B14" s="38" t="s">
        <v>19</v>
      </c>
      <c r="C14" s="39">
        <f>C5+C6+C7+C8+C11+C12+C13</f>
        <v>780000</v>
      </c>
      <c r="D14" s="39">
        <f>D5+D6+D7+D8+D11+D12+D13</f>
        <v>810000</v>
      </c>
      <c r="E14" s="41">
        <f t="shared" si="0"/>
        <v>3.8461538461538547E-2</v>
      </c>
      <c r="F14" s="41">
        <f>F5+F7+F8+F11+F12+F13</f>
        <v>0.95061728395061729</v>
      </c>
    </row>
    <row r="15" spans="1:6" ht="38.25">
      <c r="A15" s="53" t="s">
        <v>0</v>
      </c>
      <c r="B15" s="53" t="s">
        <v>20</v>
      </c>
      <c r="C15" s="54" t="s">
        <v>91</v>
      </c>
      <c r="D15" s="54" t="s">
        <v>93</v>
      </c>
      <c r="E15" s="55" t="s">
        <v>94</v>
      </c>
      <c r="F15" s="56" t="s">
        <v>2</v>
      </c>
    </row>
    <row r="16" spans="1:6">
      <c r="A16" s="37" t="s">
        <v>21</v>
      </c>
      <c r="B16" s="38" t="s">
        <v>22</v>
      </c>
      <c r="C16" s="39">
        <f>C17+C18+C19+C20</f>
        <v>360000</v>
      </c>
      <c r="D16" s="39">
        <f>D17+D18+D19+D20</f>
        <v>330000</v>
      </c>
      <c r="E16" s="40">
        <f t="shared" ref="E16:E43" si="1">D16/C16-1</f>
        <v>-8.333333333333337E-2</v>
      </c>
      <c r="F16" s="41">
        <f>D16/$D$66</f>
        <v>0.43193717277486909</v>
      </c>
    </row>
    <row r="17" spans="1:6">
      <c r="A17" s="2" t="s">
        <v>3</v>
      </c>
      <c r="B17" s="5" t="s">
        <v>23</v>
      </c>
      <c r="C17" s="30">
        <v>140000</v>
      </c>
      <c r="D17" s="30">
        <v>140000</v>
      </c>
      <c r="E17" s="23">
        <f t="shared" si="1"/>
        <v>0</v>
      </c>
      <c r="F17" s="23">
        <f>D17/$D$16</f>
        <v>0.42424242424242425</v>
      </c>
    </row>
    <row r="18" spans="1:6">
      <c r="A18" s="2" t="s">
        <v>5</v>
      </c>
      <c r="B18" s="5" t="s">
        <v>24</v>
      </c>
      <c r="C18" s="30">
        <v>90000</v>
      </c>
      <c r="D18" s="30">
        <v>40000</v>
      </c>
      <c r="E18" s="23">
        <f t="shared" si="1"/>
        <v>-0.55555555555555558</v>
      </c>
      <c r="F18" s="23">
        <f>D18/$D$16</f>
        <v>0.12121212121212122</v>
      </c>
    </row>
    <row r="19" spans="1:6">
      <c r="A19" s="2" t="s">
        <v>7</v>
      </c>
      <c r="B19" s="5" t="s">
        <v>86</v>
      </c>
      <c r="C19" s="30">
        <v>130000</v>
      </c>
      <c r="D19" s="30">
        <v>150000</v>
      </c>
      <c r="E19" s="23">
        <f t="shared" si="1"/>
        <v>0.15384615384615374</v>
      </c>
      <c r="F19" s="23">
        <f>D19/$D$16</f>
        <v>0.45454545454545453</v>
      </c>
    </row>
    <row r="20" spans="1:6" ht="26.25">
      <c r="A20" s="2" t="s">
        <v>13</v>
      </c>
      <c r="B20" s="5" t="s">
        <v>25</v>
      </c>
      <c r="C20" s="30">
        <v>0</v>
      </c>
      <c r="D20" s="30">
        <v>0</v>
      </c>
      <c r="E20" s="23" t="e">
        <f t="shared" si="1"/>
        <v>#DIV/0!</v>
      </c>
      <c r="F20" s="23">
        <f>D20/$D$16</f>
        <v>0</v>
      </c>
    </row>
    <row r="21" spans="1:6">
      <c r="A21" s="37" t="s">
        <v>26</v>
      </c>
      <c r="B21" s="43" t="s">
        <v>27</v>
      </c>
      <c r="C21" s="39">
        <f>C22+C24+C30+C31</f>
        <v>143000</v>
      </c>
      <c r="D21" s="39">
        <f>D22+D24+D30+D31</f>
        <v>135000</v>
      </c>
      <c r="E21" s="40">
        <f t="shared" si="1"/>
        <v>-5.5944055944055937E-2</v>
      </c>
      <c r="F21" s="41">
        <f>D21/$D$66</f>
        <v>0.17670157068062828</v>
      </c>
    </row>
    <row r="22" spans="1:6" ht="51.75">
      <c r="A22" s="15" t="s">
        <v>3</v>
      </c>
      <c r="B22" s="8" t="s">
        <v>28</v>
      </c>
      <c r="C22" s="35">
        <f>C23</f>
        <v>9000</v>
      </c>
      <c r="D22" s="35">
        <v>5000</v>
      </c>
      <c r="E22" s="23">
        <f t="shared" si="1"/>
        <v>-0.44444444444444442</v>
      </c>
      <c r="F22" s="24">
        <f>D22/$D$21</f>
        <v>3.7037037037037035E-2</v>
      </c>
    </row>
    <row r="23" spans="1:6">
      <c r="A23" s="7" t="s">
        <v>29</v>
      </c>
      <c r="B23" s="9" t="s">
        <v>30</v>
      </c>
      <c r="C23" s="31">
        <v>9000</v>
      </c>
      <c r="D23" s="31">
        <v>7000</v>
      </c>
      <c r="E23" s="23">
        <f t="shared" si="1"/>
        <v>-0.22222222222222221</v>
      </c>
      <c r="F23" s="25">
        <f>D23/$D$22</f>
        <v>1.4</v>
      </c>
    </row>
    <row r="24" spans="1:6">
      <c r="A24" s="20" t="s">
        <v>5</v>
      </c>
      <c r="B24" s="19" t="s">
        <v>31</v>
      </c>
      <c r="C24" s="29">
        <f>C25+C26+C27+C28+C29</f>
        <v>134000</v>
      </c>
      <c r="D24" s="29">
        <f>D25+D26+D27+D28+D29</f>
        <v>130000</v>
      </c>
      <c r="E24" s="23">
        <f t="shared" si="1"/>
        <v>-2.9850746268656692E-2</v>
      </c>
      <c r="F24" s="24">
        <f>D24/$D$21</f>
        <v>0.96296296296296291</v>
      </c>
    </row>
    <row r="25" spans="1:6">
      <c r="A25" s="7" t="s">
        <v>45</v>
      </c>
      <c r="B25" s="10" t="s">
        <v>32</v>
      </c>
      <c r="C25" s="31">
        <v>84000</v>
      </c>
      <c r="D25" s="31">
        <v>50000</v>
      </c>
      <c r="E25" s="23">
        <f t="shared" si="1"/>
        <v>-0.40476190476190477</v>
      </c>
      <c r="F25" s="25">
        <f>D25/$D$24</f>
        <v>0.38461538461538464</v>
      </c>
    </row>
    <row r="26" spans="1:6">
      <c r="A26" s="7" t="s">
        <v>46</v>
      </c>
      <c r="B26" s="10" t="s">
        <v>33</v>
      </c>
      <c r="C26" s="31">
        <v>15000</v>
      </c>
      <c r="D26" s="31">
        <v>25000</v>
      </c>
      <c r="E26" s="23">
        <f t="shared" si="1"/>
        <v>0.66666666666666674</v>
      </c>
      <c r="F26" s="25">
        <f>D26/$D$24</f>
        <v>0.19230769230769232</v>
      </c>
    </row>
    <row r="27" spans="1:6">
      <c r="A27" s="7" t="s">
        <v>48</v>
      </c>
      <c r="B27" s="10" t="s">
        <v>34</v>
      </c>
      <c r="C27" s="31">
        <v>0</v>
      </c>
      <c r="D27" s="31">
        <v>0</v>
      </c>
      <c r="E27" s="23" t="e">
        <f t="shared" si="1"/>
        <v>#DIV/0!</v>
      </c>
      <c r="F27" s="25">
        <f>D27/$D$24</f>
        <v>0</v>
      </c>
    </row>
    <row r="28" spans="1:6">
      <c r="A28" s="7" t="s">
        <v>50</v>
      </c>
      <c r="B28" s="10" t="s">
        <v>35</v>
      </c>
      <c r="C28" s="31">
        <v>0</v>
      </c>
      <c r="D28" s="31">
        <v>0</v>
      </c>
      <c r="E28" s="23" t="e">
        <f t="shared" si="1"/>
        <v>#DIV/0!</v>
      </c>
      <c r="F28" s="25">
        <f>D28/$D$24</f>
        <v>0</v>
      </c>
    </row>
    <row r="29" spans="1:6" ht="51.75">
      <c r="A29" s="15" t="s">
        <v>52</v>
      </c>
      <c r="B29" s="10" t="s">
        <v>36</v>
      </c>
      <c r="C29" s="31">
        <v>35000</v>
      </c>
      <c r="D29" s="31">
        <v>55000</v>
      </c>
      <c r="E29" s="23">
        <f t="shared" si="1"/>
        <v>0.5714285714285714</v>
      </c>
      <c r="F29" s="25">
        <f>D29/$D$24</f>
        <v>0.42307692307692307</v>
      </c>
    </row>
    <row r="30" spans="1:6">
      <c r="A30" s="20" t="s">
        <v>7</v>
      </c>
      <c r="B30" s="19" t="s">
        <v>37</v>
      </c>
      <c r="C30" s="29">
        <v>0</v>
      </c>
      <c r="D30" s="29">
        <v>0</v>
      </c>
      <c r="E30" s="23" t="e">
        <f t="shared" si="1"/>
        <v>#DIV/0!</v>
      </c>
      <c r="F30" s="24">
        <f>D30/$D$21</f>
        <v>0</v>
      </c>
    </row>
    <row r="31" spans="1:6">
      <c r="A31" s="20" t="s">
        <v>13</v>
      </c>
      <c r="B31" s="21" t="s">
        <v>38</v>
      </c>
      <c r="C31" s="29">
        <v>0</v>
      </c>
      <c r="D31" s="29">
        <v>0</v>
      </c>
      <c r="E31" s="23" t="e">
        <f t="shared" si="1"/>
        <v>#DIV/0!</v>
      </c>
      <c r="F31" s="24">
        <f>D31/$D$21</f>
        <v>0</v>
      </c>
    </row>
    <row r="32" spans="1:6">
      <c r="A32" s="37" t="s">
        <v>39</v>
      </c>
      <c r="B32" s="43" t="s">
        <v>40</v>
      </c>
      <c r="C32" s="39">
        <f>C33+C36+C42</f>
        <v>85000</v>
      </c>
      <c r="D32" s="39">
        <f>D33+D36+D42</f>
        <v>117000</v>
      </c>
      <c r="E32" s="40">
        <f t="shared" si="1"/>
        <v>0.37647058823529411</v>
      </c>
      <c r="F32" s="41">
        <f>D32/$D$66</f>
        <v>0.15314136125654451</v>
      </c>
    </row>
    <row r="33" spans="1:6">
      <c r="A33" s="12" t="s">
        <v>3</v>
      </c>
      <c r="B33" s="13" t="s">
        <v>41</v>
      </c>
      <c r="C33" s="36">
        <f>C34+C35</f>
        <v>18000</v>
      </c>
      <c r="D33" s="36">
        <f>D34+D35</f>
        <v>30000</v>
      </c>
      <c r="E33" s="22">
        <f t="shared" si="1"/>
        <v>0.66666666666666674</v>
      </c>
      <c r="F33" s="22">
        <f>D33/$D$32</f>
        <v>0.25641025641025639</v>
      </c>
    </row>
    <row r="34" spans="1:6">
      <c r="A34" s="2" t="s">
        <v>29</v>
      </c>
      <c r="B34" s="5" t="s">
        <v>42</v>
      </c>
      <c r="C34" s="30">
        <v>9000</v>
      </c>
      <c r="D34" s="30">
        <v>15000</v>
      </c>
      <c r="E34" s="23">
        <f t="shared" si="1"/>
        <v>0.66666666666666674</v>
      </c>
      <c r="F34" s="23">
        <f>D34/$D$33</f>
        <v>0.5</v>
      </c>
    </row>
    <row r="35" spans="1:6" ht="26.25">
      <c r="A35" s="2" t="s">
        <v>79</v>
      </c>
      <c r="B35" s="5" t="s">
        <v>43</v>
      </c>
      <c r="C35" s="30">
        <v>9000</v>
      </c>
      <c r="D35" s="30">
        <v>15000</v>
      </c>
      <c r="E35" s="23">
        <f t="shared" si="1"/>
        <v>0.66666666666666674</v>
      </c>
      <c r="F35" s="23">
        <f>D35/$D$33</f>
        <v>0.5</v>
      </c>
    </row>
    <row r="36" spans="1:6">
      <c r="A36" s="12" t="s">
        <v>5</v>
      </c>
      <c r="B36" s="13" t="s">
        <v>44</v>
      </c>
      <c r="C36" s="29">
        <f>C37+C38+C39+C40+C41</f>
        <v>59000</v>
      </c>
      <c r="D36" s="29">
        <f>D37+D38+D39+D40+D41</f>
        <v>70000</v>
      </c>
      <c r="E36" s="22">
        <f t="shared" si="1"/>
        <v>0.18644067796610164</v>
      </c>
      <c r="F36" s="22">
        <f>D36/$D$32</f>
        <v>0.59829059829059827</v>
      </c>
    </row>
    <row r="37" spans="1:6" ht="39">
      <c r="A37" s="15" t="s">
        <v>45</v>
      </c>
      <c r="B37" s="5" t="s">
        <v>82</v>
      </c>
      <c r="C37" s="30">
        <v>8000</v>
      </c>
      <c r="D37" s="30">
        <v>8000</v>
      </c>
      <c r="E37" s="23">
        <f t="shared" si="1"/>
        <v>0</v>
      </c>
      <c r="F37" s="23">
        <f>D37/$D$36</f>
        <v>0.11428571428571428</v>
      </c>
    </row>
    <row r="38" spans="1:6" ht="26.25">
      <c r="A38" s="2" t="s">
        <v>46</v>
      </c>
      <c r="B38" s="5" t="s">
        <v>47</v>
      </c>
      <c r="C38" s="30">
        <v>5000</v>
      </c>
      <c r="D38" s="30">
        <v>10000</v>
      </c>
      <c r="E38" s="23">
        <f t="shared" si="1"/>
        <v>1</v>
      </c>
      <c r="F38" s="23">
        <f>D38/$D$36</f>
        <v>0.14285714285714285</v>
      </c>
    </row>
    <row r="39" spans="1:6">
      <c r="A39" s="2" t="s">
        <v>48</v>
      </c>
      <c r="B39" s="5" t="s">
        <v>49</v>
      </c>
      <c r="C39" s="30">
        <v>20000</v>
      </c>
      <c r="D39" s="30">
        <v>24000</v>
      </c>
      <c r="E39" s="23">
        <f t="shared" si="1"/>
        <v>0.19999999999999996</v>
      </c>
      <c r="F39" s="23">
        <f>D39/$D$36</f>
        <v>0.34285714285714286</v>
      </c>
    </row>
    <row r="40" spans="1:6">
      <c r="A40" s="2" t="s">
        <v>50</v>
      </c>
      <c r="B40" s="5" t="s">
        <v>51</v>
      </c>
      <c r="C40" s="30">
        <v>6000</v>
      </c>
      <c r="D40" s="30">
        <v>6000</v>
      </c>
      <c r="E40" s="23">
        <f t="shared" si="1"/>
        <v>0</v>
      </c>
      <c r="F40" s="23">
        <f>D40/$D$36</f>
        <v>8.5714285714285715E-2</v>
      </c>
    </row>
    <row r="41" spans="1:6">
      <c r="A41" s="2" t="s">
        <v>52</v>
      </c>
      <c r="B41" s="5" t="s">
        <v>53</v>
      </c>
      <c r="C41" s="30">
        <v>20000</v>
      </c>
      <c r="D41" s="30">
        <v>22000</v>
      </c>
      <c r="E41" s="23">
        <f t="shared" si="1"/>
        <v>0.10000000000000009</v>
      </c>
      <c r="F41" s="23">
        <f>D41/$D$36</f>
        <v>0.31428571428571428</v>
      </c>
    </row>
    <row r="42" spans="1:6">
      <c r="A42" s="12" t="s">
        <v>7</v>
      </c>
      <c r="B42" s="19" t="s">
        <v>78</v>
      </c>
      <c r="C42" s="29">
        <v>8000</v>
      </c>
      <c r="D42" s="29">
        <v>17000</v>
      </c>
      <c r="E42" s="22">
        <f t="shared" si="1"/>
        <v>1.125</v>
      </c>
      <c r="F42" s="22">
        <f>D42/$D$32</f>
        <v>0.14529914529914531</v>
      </c>
    </row>
    <row r="43" spans="1:6" ht="26.25">
      <c r="A43" s="37" t="s">
        <v>54</v>
      </c>
      <c r="B43" s="43" t="s">
        <v>55</v>
      </c>
      <c r="C43" s="39">
        <f>C44+C45+C46+C47+C48</f>
        <v>23000</v>
      </c>
      <c r="D43" s="39">
        <f>D44+D45+D46+D47+D48</f>
        <v>27000</v>
      </c>
      <c r="E43" s="40">
        <f t="shared" si="1"/>
        <v>0.17391304347826098</v>
      </c>
      <c r="F43" s="41">
        <f>D43/$D$66</f>
        <v>3.5340314136125657E-2</v>
      </c>
    </row>
    <row r="44" spans="1:6" ht="39">
      <c r="A44" s="15" t="s">
        <v>3</v>
      </c>
      <c r="B44" s="5" t="s">
        <v>56</v>
      </c>
      <c r="C44" s="30">
        <v>5000</v>
      </c>
      <c r="D44" s="30">
        <v>5000</v>
      </c>
      <c r="E44" s="23" t="e">
        <f>C44/#REF!-1</f>
        <v>#REF!</v>
      </c>
      <c r="F44" s="26">
        <f>C44/$D$7</f>
        <v>0.1</v>
      </c>
    </row>
    <row r="45" spans="1:6" ht="26.25">
      <c r="A45" s="15" t="s">
        <v>5</v>
      </c>
      <c r="B45" s="5" t="s">
        <v>87</v>
      </c>
      <c r="C45" s="30">
        <v>8000</v>
      </c>
      <c r="D45" s="30">
        <v>8000</v>
      </c>
      <c r="E45" s="23" t="e">
        <f>C45/#REF!-1</f>
        <v>#REF!</v>
      </c>
      <c r="F45" s="26">
        <f>C45/$D$7</f>
        <v>0.16</v>
      </c>
    </row>
    <row r="46" spans="1:6">
      <c r="A46" s="2" t="s">
        <v>7</v>
      </c>
      <c r="B46" s="5" t="s">
        <v>80</v>
      </c>
      <c r="C46" s="30">
        <v>5000</v>
      </c>
      <c r="D46" s="30">
        <v>6000</v>
      </c>
      <c r="E46" s="23" t="e">
        <f>C46/#REF!-1</f>
        <v>#REF!</v>
      </c>
      <c r="F46" s="26">
        <f>C46/$D$7</f>
        <v>0.1</v>
      </c>
    </row>
    <row r="47" spans="1:6">
      <c r="A47" s="2" t="s">
        <v>13</v>
      </c>
      <c r="B47" s="5" t="s">
        <v>57</v>
      </c>
      <c r="C47" s="30">
        <v>0</v>
      </c>
      <c r="D47" s="30">
        <v>8000</v>
      </c>
      <c r="E47" s="23" t="e">
        <f>C47/#REF!-1</f>
        <v>#REF!</v>
      </c>
      <c r="F47" s="26">
        <f>C47/$D$7</f>
        <v>0</v>
      </c>
    </row>
    <row r="48" spans="1:6">
      <c r="A48" s="2" t="s">
        <v>15</v>
      </c>
      <c r="B48" s="5" t="s">
        <v>90</v>
      </c>
      <c r="C48" s="30">
        <v>5000</v>
      </c>
      <c r="D48" s="30">
        <v>0</v>
      </c>
      <c r="E48" s="23">
        <f>D48/C48-1</f>
        <v>-1</v>
      </c>
      <c r="F48" s="26">
        <f>D48/$D$7</f>
        <v>0</v>
      </c>
    </row>
    <row r="49" spans="1:6">
      <c r="A49" s="37" t="s">
        <v>58</v>
      </c>
      <c r="B49" s="43" t="s">
        <v>59</v>
      </c>
      <c r="C49" s="39">
        <f>C50+C51+C52+C53</f>
        <v>15000</v>
      </c>
      <c r="D49" s="39">
        <f>D50+D51+D52+D53</f>
        <v>17000</v>
      </c>
      <c r="E49" s="40">
        <f t="shared" ref="E49:E67" si="2">D49/C49-1</f>
        <v>0.1333333333333333</v>
      </c>
      <c r="F49" s="41">
        <f>D49/$D$66</f>
        <v>2.2251308900523559E-2</v>
      </c>
    </row>
    <row r="50" spans="1:6" ht="26.25">
      <c r="A50" s="2" t="s">
        <v>3</v>
      </c>
      <c r="B50" s="5" t="s">
        <v>60</v>
      </c>
      <c r="C50" s="30">
        <v>13000</v>
      </c>
      <c r="D50" s="30">
        <v>15000</v>
      </c>
      <c r="E50" s="23">
        <f t="shared" si="2"/>
        <v>0.15384615384615374</v>
      </c>
      <c r="F50" s="23">
        <f>D50/$D$49</f>
        <v>0.88235294117647056</v>
      </c>
    </row>
    <row r="51" spans="1:6" ht="39">
      <c r="A51" s="15" t="s">
        <v>5</v>
      </c>
      <c r="B51" s="5" t="s">
        <v>83</v>
      </c>
      <c r="C51" s="30">
        <v>0</v>
      </c>
      <c r="D51" s="30">
        <v>0</v>
      </c>
      <c r="E51" s="23" t="e">
        <f t="shared" si="2"/>
        <v>#DIV/0!</v>
      </c>
      <c r="F51" s="23">
        <f>D51/$D$49</f>
        <v>0</v>
      </c>
    </row>
    <row r="52" spans="1:6">
      <c r="A52" s="15" t="s">
        <v>7</v>
      </c>
      <c r="B52" s="5" t="s">
        <v>88</v>
      </c>
      <c r="C52" s="30">
        <v>2000</v>
      </c>
      <c r="D52" s="30">
        <v>2000</v>
      </c>
      <c r="E52" s="23">
        <f t="shared" si="2"/>
        <v>0</v>
      </c>
      <c r="F52" s="23">
        <f>D52/$D$49</f>
        <v>0.11764705882352941</v>
      </c>
    </row>
    <row r="53" spans="1:6" ht="26.25">
      <c r="A53" s="2" t="s">
        <v>13</v>
      </c>
      <c r="B53" s="5" t="s">
        <v>85</v>
      </c>
      <c r="C53" s="30">
        <v>0</v>
      </c>
      <c r="D53" s="30">
        <v>0</v>
      </c>
      <c r="E53" s="23" t="e">
        <f t="shared" si="2"/>
        <v>#DIV/0!</v>
      </c>
      <c r="F53" s="23">
        <f>D53/$D$49</f>
        <v>0</v>
      </c>
    </row>
    <row r="54" spans="1:6">
      <c r="A54" s="37" t="s">
        <v>61</v>
      </c>
      <c r="B54" s="44" t="s">
        <v>62</v>
      </c>
      <c r="C54" s="39">
        <f>C55+C56+C57+C58+C59+C60</f>
        <v>27000</v>
      </c>
      <c r="D54" s="39">
        <f>D55+D56+D57+D58+D59+D60</f>
        <v>18000</v>
      </c>
      <c r="E54" s="40">
        <f t="shared" si="2"/>
        <v>-0.33333333333333337</v>
      </c>
      <c r="F54" s="41">
        <f>D54/$D$66</f>
        <v>2.356020942408377E-2</v>
      </c>
    </row>
    <row r="55" spans="1:6" ht="26.25">
      <c r="A55" s="2" t="s">
        <v>3</v>
      </c>
      <c r="B55" s="11" t="s">
        <v>63</v>
      </c>
      <c r="C55" s="30">
        <v>0</v>
      </c>
      <c r="D55" s="30">
        <v>0</v>
      </c>
      <c r="E55" s="23" t="e">
        <f t="shared" si="2"/>
        <v>#DIV/0!</v>
      </c>
      <c r="F55" s="23">
        <f t="shared" ref="F55:F60" si="3">D55/$D$54</f>
        <v>0</v>
      </c>
    </row>
    <row r="56" spans="1:6">
      <c r="A56" s="2" t="s">
        <v>5</v>
      </c>
      <c r="B56" s="5" t="s">
        <v>64</v>
      </c>
      <c r="C56" s="30">
        <v>0</v>
      </c>
      <c r="D56" s="30">
        <v>0</v>
      </c>
      <c r="E56" s="23" t="e">
        <f t="shared" si="2"/>
        <v>#DIV/0!</v>
      </c>
      <c r="F56" s="23">
        <f t="shared" si="3"/>
        <v>0</v>
      </c>
    </row>
    <row r="57" spans="1:6">
      <c r="A57" s="2" t="s">
        <v>7</v>
      </c>
      <c r="B57" s="5" t="s">
        <v>65</v>
      </c>
      <c r="C57" s="30">
        <v>27000</v>
      </c>
      <c r="D57" s="30">
        <v>18000</v>
      </c>
      <c r="E57" s="23">
        <f t="shared" si="2"/>
        <v>-0.33333333333333337</v>
      </c>
      <c r="F57" s="23">
        <f t="shared" si="3"/>
        <v>1</v>
      </c>
    </row>
    <row r="58" spans="1:6" ht="26.25">
      <c r="A58" s="2" t="s">
        <v>13</v>
      </c>
      <c r="B58" s="5" t="s">
        <v>66</v>
      </c>
      <c r="C58" s="30">
        <v>0</v>
      </c>
      <c r="D58" s="30">
        <v>0</v>
      </c>
      <c r="E58" s="23" t="e">
        <f t="shared" si="2"/>
        <v>#DIV/0!</v>
      </c>
      <c r="F58" s="23">
        <f t="shared" si="3"/>
        <v>0</v>
      </c>
    </row>
    <row r="59" spans="1:6" ht="26.25">
      <c r="A59" s="2" t="s">
        <v>15</v>
      </c>
      <c r="B59" s="5" t="s">
        <v>67</v>
      </c>
      <c r="C59" s="30">
        <v>0</v>
      </c>
      <c r="D59" s="30">
        <v>0</v>
      </c>
      <c r="E59" s="23" t="e">
        <f t="shared" si="2"/>
        <v>#DIV/0!</v>
      </c>
      <c r="F59" s="23">
        <f t="shared" si="3"/>
        <v>0</v>
      </c>
    </row>
    <row r="60" spans="1:6" ht="39">
      <c r="A60" s="15" t="s">
        <v>17</v>
      </c>
      <c r="B60" s="5" t="s">
        <v>68</v>
      </c>
      <c r="C60" s="30">
        <v>0</v>
      </c>
      <c r="D60" s="30">
        <v>0</v>
      </c>
      <c r="E60" s="23" t="e">
        <f t="shared" si="2"/>
        <v>#DIV/0!</v>
      </c>
      <c r="F60" s="23">
        <f t="shared" si="3"/>
        <v>0</v>
      </c>
    </row>
    <row r="61" spans="1:6">
      <c r="A61" s="37" t="s">
        <v>69</v>
      </c>
      <c r="B61" s="43" t="s">
        <v>70</v>
      </c>
      <c r="C61" s="39">
        <v>0</v>
      </c>
      <c r="D61" s="39">
        <v>0</v>
      </c>
      <c r="E61" s="40" t="e">
        <f t="shared" si="2"/>
        <v>#DIV/0!</v>
      </c>
      <c r="F61" s="41">
        <f>D61/$D$66</f>
        <v>0</v>
      </c>
    </row>
    <row r="62" spans="1:6" ht="39">
      <c r="A62" s="15" t="s">
        <v>3</v>
      </c>
      <c r="B62" s="5" t="s">
        <v>84</v>
      </c>
      <c r="C62" s="30">
        <v>0</v>
      </c>
      <c r="D62" s="30">
        <v>0</v>
      </c>
      <c r="E62" s="23" t="e">
        <f t="shared" si="2"/>
        <v>#DIV/0!</v>
      </c>
      <c r="F62" s="23" t="e">
        <f>D62/$D$61</f>
        <v>#DIV/0!</v>
      </c>
    </row>
    <row r="63" spans="1:6" ht="39">
      <c r="A63" s="45" t="s">
        <v>71</v>
      </c>
      <c r="B63" s="43" t="s">
        <v>72</v>
      </c>
      <c r="C63" s="46">
        <v>0</v>
      </c>
      <c r="D63" s="46">
        <v>0</v>
      </c>
      <c r="E63" s="40" t="e">
        <f t="shared" si="2"/>
        <v>#DIV/0!</v>
      </c>
      <c r="F63" s="41">
        <f>D63/$D$66</f>
        <v>0</v>
      </c>
    </row>
    <row r="64" spans="1:6" ht="26.25">
      <c r="A64" s="37" t="s">
        <v>73</v>
      </c>
      <c r="B64" s="43" t="s">
        <v>74</v>
      </c>
      <c r="C64" s="46">
        <v>114000</v>
      </c>
      <c r="D64" s="46">
        <v>120000</v>
      </c>
      <c r="E64" s="40">
        <f t="shared" si="2"/>
        <v>5.2631578947368363E-2</v>
      </c>
      <c r="F64" s="41">
        <f>D64/$D$66</f>
        <v>0.15706806282722513</v>
      </c>
    </row>
    <row r="65" spans="1:6" ht="39">
      <c r="A65" s="45" t="s">
        <v>75</v>
      </c>
      <c r="B65" s="44" t="s">
        <v>76</v>
      </c>
      <c r="C65" s="46">
        <v>0</v>
      </c>
      <c r="D65" s="46">
        <v>0</v>
      </c>
      <c r="E65" s="40" t="e">
        <f t="shared" si="2"/>
        <v>#DIV/0!</v>
      </c>
      <c r="F65" s="41">
        <f>D65/$D$66</f>
        <v>0</v>
      </c>
    </row>
    <row r="66" spans="1:6">
      <c r="A66" s="50"/>
      <c r="B66" s="51" t="s">
        <v>77</v>
      </c>
      <c r="C66" s="57">
        <f>C16+C21+C32+C43+C49+C54+C61+C63+C64+C65</f>
        <v>767000</v>
      </c>
      <c r="D66" s="57">
        <f>D16+D21+D32+D43+D49+D54+D61+D63+D64+D65</f>
        <v>764000</v>
      </c>
      <c r="E66" s="58">
        <f t="shared" si="2"/>
        <v>-3.9113428943937656E-3</v>
      </c>
      <c r="F66" s="52">
        <f>F65+F64+F63+F61+F54+F49+F43+F32+F21+F16</f>
        <v>1</v>
      </c>
    </row>
    <row r="67" spans="1:6" ht="64.5">
      <c r="A67" s="37"/>
      <c r="B67" s="47" t="s">
        <v>81</v>
      </c>
      <c r="C67" s="46">
        <f>(C14-C66)</f>
        <v>13000</v>
      </c>
      <c r="D67" s="46">
        <f>(D14-D66)</f>
        <v>46000</v>
      </c>
      <c r="E67" s="48">
        <f t="shared" si="2"/>
        <v>2.5384615384615383</v>
      </c>
      <c r="F67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2017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2012-10-23T08:11:25Z</cp:lastPrinted>
  <dcterms:created xsi:type="dcterms:W3CDTF">2006-09-16T00:00:00Z</dcterms:created>
  <dcterms:modified xsi:type="dcterms:W3CDTF">2016-10-20T07:27:59Z</dcterms:modified>
</cp:coreProperties>
</file>